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'BS'!$A$1:$F$65</definedName>
    <definedName name="_xlnm.Print_Area" localSheetId="3">'CS'!$A$1:$H$56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<sst xmlns="http://schemas.openxmlformats.org/spreadsheetml/2006/main" count="257" uniqueCount="157">
  <si>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</si>
  <si>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</si>
  <si>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</si>
  <si>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</si>
  <si>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</si>
  <si>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</si>
  <si>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</si>
  <si>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</si>
  <si>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</si>
  <si>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</si>
  <si>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</si>
  <si>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</si>
  <si>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</si>
  <si>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</si>
  <si>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</si>
  <si>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</si>
  <si>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</si>
  <si>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</si>
  <si>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</si>
  <si>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</si>
  <si>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</si>
  <si>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</si>
  <si>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</si>
  <si>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</si>
  <si>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</si>
  <si>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</si>
  <si>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</si>
  <si>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</si>
  <si>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</si>
  <si>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</si>
  <si>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</si>
  <si>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</si>
  <si>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</si>
  <si>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</si>
  <si>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</si>
  <si>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</si>
  <si>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</si>
  <si>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</si>
  <si>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</si>
  <si>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</si>
  <si>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</si>
  <si>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</si>
  <si>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</si>
  <si>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</si>
  <si>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</si>
  <si>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</si>
  <si>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</si>
  <si>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</si>
  <si>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</si>
  <si>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</si>
  <si>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</si>
  <si>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</si>
  <si>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</si>
  <si>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</si>
  <si>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</si>
  <si>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</si>
  <si>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</si>
  <si>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</si>
  <si>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</si>
  <si>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</si>
  <si>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</si>
  <si>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</si>
  <si>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</si>
  <si>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</si>
  <si>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</si>
  <si>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</si>
  <si>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</si>
  <si>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</si>
  <si>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</si>
  <si>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</si>
  <si>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</si>
  <si>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</si>
  <si>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</si>
  <si>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Net assets per share attributable to equity holders of the parents(RM)</t>
  </si>
  <si>
    <t>Investment properties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</si>
  <si>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</si>
  <si>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</si>
  <si>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</si>
  <si>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</si>
  <si>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</si>
  <si>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</si>
  <si>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</si>
  <si>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</si>
  <si>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</si>
  <si>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</si>
  <si>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</si>
  <si>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</si>
  <si>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</si>
  <si>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</si>
  <si>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</si>
  <si>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</si>
  <si>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</si>
  <si>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</si>
  <si>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</si>
  <si>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</si>
  <si>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</si>
  <si>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</si>
  <si>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</si>
  <si>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</si>
  <si>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</si>
  <si>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</si>
  <si>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</si>
  <si>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</si>
  <si>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</si>
  <si>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</si>
  <si>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</si>
  <si>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</si>
  <si>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 xml:space="preserve"> At 1 April 2008</t>
  </si>
  <si>
    <t>Treasury</t>
  </si>
  <si>
    <t>shares</t>
  </si>
  <si>
    <t>Treasury shares</t>
  </si>
  <si>
    <t xml:space="preserve"> Shares repurchased</t>
  </si>
  <si>
    <t>……..Non-Distributable……...</t>
  </si>
  <si>
    <t>...Distributable...</t>
  </si>
  <si>
    <t xml:space="preserve">.……..Equity Attributable to Shareholders of the Company……... 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</si>
  <si>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</si>
  <si>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</si>
  <si>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</si>
  <si>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</si>
  <si>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</si>
  <si>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</si>
  <si>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</si>
  <si>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</si>
  <si>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</si>
  <si>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 xml:space="preserve"> CONDENSED CONSOLIDATED STATEMENTS OF CHANGES IN EQUITY  </t>
  </si>
  <si>
    <t>(The Condensed Consolidated Statements Of Changes In Equity should be read in conjunction with the Audited Financial Statements</t>
  </si>
  <si>
    <t>Deposits with licensed financial institutions</t>
  </si>
  <si>
    <t>Less: Deposits pledged to licensed financial institutions</t>
  </si>
  <si>
    <t>31/03/09</t>
  </si>
  <si>
    <t>YEAR TO DATE</t>
  </si>
  <si>
    <t>N/A</t>
  </si>
  <si>
    <t>Net Cash Used In Financing Activities</t>
  </si>
  <si>
    <t>Quarterly report on consolidated results for the first quarter ended 30 June 2009</t>
  </si>
  <si>
    <t>30/06/08</t>
  </si>
  <si>
    <t>30/06/09</t>
  </si>
  <si>
    <t>Profit for the financial period</t>
  </si>
  <si>
    <t>Statements of the Group for the financial year ended 31 March 2009)</t>
  </si>
  <si>
    <t xml:space="preserve">            Financial Statements of the Group for the financial year ended 31 March 2009)      </t>
  </si>
  <si>
    <t xml:space="preserve"> FOR THE FIRST QUARTER ENDED 30 JUNE 2009</t>
  </si>
  <si>
    <t xml:space="preserve"> At 1 April 2009</t>
  </si>
  <si>
    <t xml:space="preserve"> At 30 June 2009</t>
  </si>
  <si>
    <t xml:space="preserve"> At 30 June 2008</t>
  </si>
  <si>
    <t xml:space="preserve"> Profit for the financial period</t>
  </si>
  <si>
    <t xml:space="preserve"> Net gains not recognised in the </t>
  </si>
  <si>
    <t xml:space="preserve">     income statements</t>
  </si>
  <si>
    <t xml:space="preserve">  Tax paid (net of tax refund)</t>
  </si>
  <si>
    <t>FOR THE FIRST QUARTER ENDED 30 JUNE 2009</t>
  </si>
  <si>
    <t>30/06/2008</t>
  </si>
  <si>
    <t>3 MONTHS</t>
  </si>
  <si>
    <t>ENDED</t>
  </si>
  <si>
    <t>30/06/2009</t>
  </si>
  <si>
    <t>CASH AND CASH EQUIVALENTS AT BEGINNING OF FINANCIAL PERIOD</t>
  </si>
  <si>
    <t>CASH AND CASH EQUIVALENTS AT END OF FINANCIAL PERIOD</t>
  </si>
  <si>
    <t>Net Cash Used In Investing Activities</t>
  </si>
  <si>
    <t>NET DECREASE IN CASH AND CASH EQUIVALENTS</t>
  </si>
  <si>
    <t xml:space="preserve">    of the Group for the financial year ended 31 March 2009)</t>
  </si>
  <si>
    <t>Profit before taxation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</si>
</sst>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75" fontId="3" fillId="0" borderId="14" xfId="15" applyNumberFormat="1" applyFont="1" applyBorder="1" applyAlignment="1">
      <alignment horizontal="right"/>
    </xf>
    <xf numFmtId="175" fontId="3" fillId="0" borderId="10" xfId="15" applyNumberFormat="1" applyFont="1" applyBorder="1" applyAlignment="1">
      <alignment horizontal="right"/>
    </xf>
    <xf numFmtId="175" fontId="3" fillId="0" borderId="10" xfId="15" applyNumberFormat="1" applyFont="1" applyBorder="1" applyAlignment="1">
      <alignment/>
    </xf>
    <xf numFmtId="37" fontId="3" fillId="0" borderId="15" xfId="0" applyFont="1" applyBorder="1" applyAlignment="1">
      <alignment/>
    </xf>
    <xf numFmtId="41" fontId="3" fillId="0" borderId="0" xfId="15" applyNumberFormat="1" applyFont="1" applyAlignment="1">
      <alignment horizontal="right"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tabSelected="1" defaultGridColor="0" view="pageBreakPreview" zoomScale="60" zoomScaleNormal="85" colorId="22" workbookViewId="0" topLeftCell="A1">
      <selection activeCell="D16" sqref="D16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132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59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60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53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26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129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3" t="s">
        <v>134</v>
      </c>
      <c r="E13" s="12"/>
      <c r="F13" s="63" t="s">
        <v>133</v>
      </c>
      <c r="G13" s="12"/>
      <c r="H13" s="12" t="str">
        <f>D13</f>
        <v>30/06/09</v>
      </c>
      <c r="I13" s="12"/>
      <c r="J13" s="12" t="str">
        <f>F13</f>
        <v>30/06/08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27299</v>
      </c>
      <c r="E16" s="15"/>
      <c r="F16" s="15">
        <v>32032</v>
      </c>
      <c r="G16" s="15"/>
      <c r="H16" s="15">
        <v>27299</v>
      </c>
      <c r="I16" s="15"/>
      <c r="J16" s="15">
        <v>32032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87</v>
      </c>
      <c r="D18" s="16">
        <v>-15371</v>
      </c>
      <c r="E18" s="15"/>
      <c r="F18" s="16">
        <v>-20114</v>
      </c>
      <c r="G18" s="15"/>
      <c r="H18" s="16">
        <v>-15371</v>
      </c>
      <c r="I18" s="15"/>
      <c r="J18" s="16">
        <v>-20114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76</v>
      </c>
      <c r="D20" s="1">
        <f>SUM(D16:D18)</f>
        <v>11928</v>
      </c>
      <c r="E20" s="1"/>
      <c r="F20" s="1">
        <f>SUM(F16:F18)</f>
        <v>11918</v>
      </c>
      <c r="G20" s="1"/>
      <c r="H20" s="1">
        <f>SUM(H16:H18)</f>
        <v>11928</v>
      </c>
      <c r="I20" s="1"/>
      <c r="J20" s="1">
        <f>SUM(J16:J18)</f>
        <v>11918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77</v>
      </c>
      <c r="D22" s="15">
        <v>511</v>
      </c>
      <c r="E22" s="15"/>
      <c r="F22" s="15">
        <v>416</v>
      </c>
      <c r="G22" s="15"/>
      <c r="H22" s="15">
        <v>511</v>
      </c>
      <c r="I22" s="15"/>
      <c r="J22" s="15">
        <v>416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-5461</v>
      </c>
      <c r="E24" s="15"/>
      <c r="F24" s="15">
        <v>-5310</v>
      </c>
      <c r="G24" s="15"/>
      <c r="H24" s="15">
        <v>-5461</v>
      </c>
      <c r="I24" s="15"/>
      <c r="J24" s="15">
        <v>-5310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-1381</v>
      </c>
      <c r="E26" s="15"/>
      <c r="F26" s="15">
        <v>-1814</v>
      </c>
      <c r="G26" s="15"/>
      <c r="H26" s="15">
        <v>-1381</v>
      </c>
      <c r="I26" s="15"/>
      <c r="J26" s="15">
        <v>-1814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3"/>
      <c r="E27" s="15"/>
      <c r="F27" s="33"/>
      <c r="G27" s="15"/>
      <c r="H27" s="33"/>
      <c r="I27" s="15"/>
      <c r="J27" s="33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88</v>
      </c>
      <c r="D28" s="25">
        <v>998</v>
      </c>
      <c r="E28" s="25"/>
      <c r="F28" s="25">
        <v>98</v>
      </c>
      <c r="G28" s="25"/>
      <c r="H28" s="25">
        <v>998</v>
      </c>
      <c r="I28" s="25"/>
      <c r="J28" s="25">
        <v>98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51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50</v>
      </c>
      <c r="D31" s="1">
        <f>SUM(D20:D29)</f>
        <v>6595</v>
      </c>
      <c r="E31" s="1"/>
      <c r="F31" s="1">
        <f>SUM(F20:F29)</f>
        <v>5308</v>
      </c>
      <c r="G31" s="1"/>
      <c r="H31" s="1">
        <f>SUM(H20:H29)</f>
        <v>6595</v>
      </c>
      <c r="I31" s="1"/>
      <c r="J31" s="1">
        <f>SUM(J20:J29)</f>
        <v>5308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49</v>
      </c>
      <c r="D33" s="38">
        <v>0</v>
      </c>
      <c r="E33" s="25"/>
      <c r="F33" s="38">
        <v>0</v>
      </c>
      <c r="G33" s="25"/>
      <c r="H33" s="38">
        <v>0</v>
      </c>
      <c r="I33" s="25"/>
      <c r="J33" s="38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156</v>
      </c>
      <c r="D35" s="1">
        <f>SUM(D20:D28)</f>
        <v>6595</v>
      </c>
      <c r="E35" s="1"/>
      <c r="F35" s="1">
        <f>SUM(F20:F28)</f>
        <v>5308</v>
      </c>
      <c r="G35" s="1"/>
      <c r="H35" s="1">
        <f>SUM(H20:H28)</f>
        <v>6595</v>
      </c>
      <c r="I35" s="1"/>
      <c r="J35" s="1">
        <f>SUM(J20:J28)</f>
        <v>5308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43</v>
      </c>
      <c r="D37" s="25">
        <v>-1639</v>
      </c>
      <c r="E37" s="25"/>
      <c r="F37" s="25">
        <v>-1381</v>
      </c>
      <c r="G37" s="25"/>
      <c r="H37" s="25">
        <v>-1639</v>
      </c>
      <c r="I37" s="25"/>
      <c r="J37" s="25">
        <v>-1381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135</v>
      </c>
      <c r="D39" s="68">
        <f>SUM(D35:D37)</f>
        <v>4956</v>
      </c>
      <c r="E39" s="68"/>
      <c r="F39" s="68">
        <f>SUM(F35:F37)</f>
        <v>3927</v>
      </c>
      <c r="G39" s="68"/>
      <c r="H39" s="68">
        <f>SUM(H35:H37)</f>
        <v>4956</v>
      </c>
      <c r="I39" s="68"/>
      <c r="J39" s="68">
        <f>SUM(J35:J37)</f>
        <v>3927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75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91</v>
      </c>
      <c r="D43" s="1">
        <v>3524</v>
      </c>
      <c r="E43" s="1"/>
      <c r="F43" s="1">
        <v>3003</v>
      </c>
      <c r="G43" s="1"/>
      <c r="H43" s="1">
        <v>3524</v>
      </c>
      <c r="I43" s="1"/>
      <c r="J43" s="1">
        <v>3003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15">
        <v>1432</v>
      </c>
      <c r="E44" s="15"/>
      <c r="F44" s="15">
        <v>924</v>
      </c>
      <c r="G44" s="15"/>
      <c r="H44" s="15">
        <v>1432</v>
      </c>
      <c r="I44" s="15"/>
      <c r="J44" s="15">
        <v>924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D46" s="26">
        <f aca="true" t="shared" si="0" ref="D46:I46">SUM(D43:D44)</f>
        <v>4956</v>
      </c>
      <c r="E46" s="26"/>
      <c r="F46" s="26">
        <f t="shared" si="0"/>
        <v>3927</v>
      </c>
      <c r="G46" s="26"/>
      <c r="H46" s="26">
        <f t="shared" si="0"/>
        <v>4956</v>
      </c>
      <c r="I46" s="26"/>
      <c r="J46" s="26">
        <f>SUM(J43:J44)</f>
        <v>3927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48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2.9</v>
      </c>
      <c r="E50" s="17"/>
      <c r="F50" s="28">
        <v>2.4</v>
      </c>
      <c r="G50" s="17"/>
      <c r="H50" s="28">
        <v>2.9</v>
      </c>
      <c r="I50" s="17"/>
      <c r="J50" s="28">
        <v>2.4</v>
      </c>
      <c r="K50" s="17"/>
      <c r="L50" s="1"/>
      <c r="M50" s="1"/>
    </row>
    <row r="51" spans="1:13" ht="15">
      <c r="A51" s="1"/>
      <c r="C51" s="22" t="s">
        <v>33</v>
      </c>
      <c r="D51" s="29" t="s">
        <v>130</v>
      </c>
      <c r="E51" s="17"/>
      <c r="F51" s="29">
        <v>2.4</v>
      </c>
      <c r="G51" s="17"/>
      <c r="H51" s="29" t="s">
        <v>130</v>
      </c>
      <c r="I51" s="17"/>
      <c r="J51" s="29">
        <v>2.4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65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136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showGridLines="0" view="pageBreakPreview" zoomScale="60" workbookViewId="0" topLeftCell="A1">
      <selection activeCell="B4" sqref="B4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62</v>
      </c>
    </row>
    <row r="4" spans="1:5" ht="2.2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54</v>
      </c>
    </row>
    <row r="9" spans="1:5" ht="15">
      <c r="A9" s="3"/>
      <c r="C9" s="40" t="s">
        <v>134</v>
      </c>
      <c r="D9" s="6"/>
      <c r="E9" s="40" t="s">
        <v>128</v>
      </c>
    </row>
    <row r="10" spans="1:5" ht="15">
      <c r="A10" s="3"/>
      <c r="C10" s="5" t="s">
        <v>6</v>
      </c>
      <c r="D10" s="6"/>
      <c r="E10" s="5" t="s">
        <v>7</v>
      </c>
    </row>
    <row r="11" spans="3:5" ht="12.75" customHeight="1">
      <c r="C11" s="5" t="s">
        <v>8</v>
      </c>
      <c r="D11" s="5"/>
      <c r="E11" s="5" t="s">
        <v>8</v>
      </c>
    </row>
    <row r="12" spans="3:5" ht="2.25" customHeight="1">
      <c r="C12" s="7"/>
      <c r="D12" s="7"/>
      <c r="E12" s="7"/>
    </row>
    <row r="13" spans="2:5" ht="12.75" customHeight="1">
      <c r="B13" s="3" t="s">
        <v>71</v>
      </c>
      <c r="C13" s="7"/>
      <c r="D13" s="7"/>
      <c r="E13" s="7"/>
    </row>
    <row r="14" spans="2:6" ht="15">
      <c r="B14" s="2" t="s">
        <v>9</v>
      </c>
      <c r="C14" s="39">
        <v>170865</v>
      </c>
      <c r="D14" s="39"/>
      <c r="E14" s="39">
        <v>158051</v>
      </c>
      <c r="F14" s="8"/>
    </row>
    <row r="15" spans="2:6" ht="15">
      <c r="B15" s="2" t="s">
        <v>74</v>
      </c>
      <c r="C15" s="39">
        <v>121608</v>
      </c>
      <c r="D15" s="39"/>
      <c r="E15" s="39">
        <v>121102</v>
      </c>
      <c r="F15" s="8"/>
    </row>
    <row r="16" spans="2:6" ht="15">
      <c r="B16" s="2" t="s">
        <v>95</v>
      </c>
      <c r="C16" s="39">
        <v>117</v>
      </c>
      <c r="D16" s="39"/>
      <c r="E16" s="39">
        <v>106</v>
      </c>
      <c r="F16" s="8"/>
    </row>
    <row r="17" spans="2:6" ht="15">
      <c r="B17" s="2" t="s">
        <v>56</v>
      </c>
      <c r="C17" s="39">
        <v>57370</v>
      </c>
      <c r="D17" s="39"/>
      <c r="E17" s="39">
        <v>56433</v>
      </c>
      <c r="F17" s="8"/>
    </row>
    <row r="18" spans="2:6" ht="15">
      <c r="B18" s="2" t="s">
        <v>31</v>
      </c>
      <c r="C18" s="39">
        <v>5595</v>
      </c>
      <c r="D18" s="39"/>
      <c r="E18" s="39">
        <v>5595</v>
      </c>
      <c r="F18" s="8"/>
    </row>
    <row r="19" spans="2:6" ht="15">
      <c r="B19" s="2" t="s">
        <v>52</v>
      </c>
      <c r="C19" s="39">
        <v>1923</v>
      </c>
      <c r="D19" s="39"/>
      <c r="E19" s="39">
        <v>1880</v>
      </c>
      <c r="F19" s="8"/>
    </row>
    <row r="20" spans="2:6" ht="15">
      <c r="B20" s="2" t="s">
        <v>11</v>
      </c>
      <c r="C20" s="39">
        <v>9495</v>
      </c>
      <c r="D20" s="39"/>
      <c r="E20" s="39">
        <v>9495</v>
      </c>
      <c r="F20" s="8"/>
    </row>
    <row r="21" spans="3:6" ht="3.75" customHeight="1">
      <c r="C21" s="39"/>
      <c r="D21" s="39"/>
      <c r="E21" s="39"/>
      <c r="F21" s="8"/>
    </row>
    <row r="22" spans="2:6" ht="15">
      <c r="B22" s="3" t="s">
        <v>102</v>
      </c>
      <c r="C22" s="38"/>
      <c r="D22" s="39"/>
      <c r="E22" s="38"/>
      <c r="F22" s="8"/>
    </row>
    <row r="23" spans="2:6" ht="15">
      <c r="B23" s="2" t="s">
        <v>55</v>
      </c>
      <c r="C23" s="41">
        <v>93684</v>
      </c>
      <c r="D23" s="39"/>
      <c r="E23" s="41">
        <v>95631</v>
      </c>
      <c r="F23" s="8"/>
    </row>
    <row r="24" spans="2:6" ht="15">
      <c r="B24" s="2" t="s">
        <v>12</v>
      </c>
      <c r="C24" s="42">
        <v>14231</v>
      </c>
      <c r="D24" s="39"/>
      <c r="E24" s="42">
        <v>14234</v>
      </c>
      <c r="F24" s="8"/>
    </row>
    <row r="25" spans="2:6" ht="15">
      <c r="B25" s="2" t="s">
        <v>13</v>
      </c>
      <c r="C25" s="42">
        <v>48894</v>
      </c>
      <c r="D25" s="39"/>
      <c r="E25" s="42">
        <v>42636</v>
      </c>
      <c r="F25" s="8"/>
    </row>
    <row r="26" spans="2:6" ht="15">
      <c r="B26" s="2" t="s">
        <v>45</v>
      </c>
      <c r="C26" s="42">
        <v>7820</v>
      </c>
      <c r="D26" s="39"/>
      <c r="E26" s="42">
        <v>8383</v>
      </c>
      <c r="F26" s="8"/>
    </row>
    <row r="27" spans="2:6" ht="15">
      <c r="B27" s="2" t="s">
        <v>90</v>
      </c>
      <c r="C27" s="42">
        <v>2489</v>
      </c>
      <c r="D27" s="39"/>
      <c r="E27" s="43">
        <v>2146</v>
      </c>
      <c r="F27" s="8"/>
    </row>
    <row r="28" spans="2:6" ht="15">
      <c r="B28" s="2" t="s">
        <v>67</v>
      </c>
      <c r="C28" s="42">
        <v>7759</v>
      </c>
      <c r="D28" s="39"/>
      <c r="E28" s="43">
        <v>7577</v>
      </c>
      <c r="F28" s="8"/>
    </row>
    <row r="29" spans="2:6" ht="15">
      <c r="B29" s="2" t="s">
        <v>44</v>
      </c>
      <c r="C29" s="43">
        <v>230</v>
      </c>
      <c r="D29" s="39"/>
      <c r="E29" s="43">
        <v>230</v>
      </c>
      <c r="F29" s="8"/>
    </row>
    <row r="30" spans="2:6" ht="15">
      <c r="B30" s="2" t="s">
        <v>96</v>
      </c>
      <c r="C30" s="43">
        <v>2160</v>
      </c>
      <c r="D30" s="39"/>
      <c r="E30" s="43">
        <v>2148</v>
      </c>
      <c r="F30" s="8"/>
    </row>
    <row r="31" spans="2:6" ht="15">
      <c r="B31" s="2" t="s">
        <v>14</v>
      </c>
      <c r="C31" s="44">
        <v>9997</v>
      </c>
      <c r="D31" s="39"/>
      <c r="E31" s="44">
        <v>10709</v>
      </c>
      <c r="F31" s="8"/>
    </row>
    <row r="32" spans="3:6" ht="15">
      <c r="C32" s="45">
        <f>SUM(C23:C31)</f>
        <v>187264</v>
      </c>
      <c r="D32" s="39"/>
      <c r="E32" s="45">
        <f>SUM(E23:E31)</f>
        <v>183694</v>
      </c>
      <c r="F32" s="8"/>
    </row>
    <row r="33" spans="3:6" ht="3.75" customHeight="1">
      <c r="C33" s="42"/>
      <c r="D33" s="39"/>
      <c r="E33" s="42"/>
      <c r="F33" s="8"/>
    </row>
    <row r="34" spans="2:6" ht="15">
      <c r="B34" s="3" t="s">
        <v>72</v>
      </c>
      <c r="C34" s="42"/>
      <c r="D34" s="39"/>
      <c r="E34" s="42"/>
      <c r="F34" s="8"/>
    </row>
    <row r="35" spans="2:6" ht="15">
      <c r="B35" s="2" t="s">
        <v>15</v>
      </c>
      <c r="C35" s="42">
        <v>26559</v>
      </c>
      <c r="D35" s="39"/>
      <c r="E35" s="42">
        <v>27510</v>
      </c>
      <c r="F35" s="8"/>
    </row>
    <row r="36" spans="2:6" ht="15">
      <c r="B36" s="2" t="s">
        <v>46</v>
      </c>
      <c r="C36" s="42">
        <v>6934</v>
      </c>
      <c r="D36" s="39"/>
      <c r="E36" s="42">
        <v>7188</v>
      </c>
      <c r="F36" s="8"/>
    </row>
    <row r="37" spans="2:6" ht="15">
      <c r="B37" s="2" t="s">
        <v>17</v>
      </c>
      <c r="C37" s="42">
        <v>4245</v>
      </c>
      <c r="D37" s="39"/>
      <c r="E37" s="42">
        <v>4327</v>
      </c>
      <c r="F37" s="8"/>
    </row>
    <row r="38" spans="2:6" ht="15">
      <c r="B38" s="2" t="s">
        <v>97</v>
      </c>
      <c r="C38" s="42">
        <v>103</v>
      </c>
      <c r="D38" s="39"/>
      <c r="E38" s="42">
        <v>106</v>
      </c>
      <c r="F38" s="8"/>
    </row>
    <row r="39" spans="2:6" ht="15">
      <c r="B39" s="2" t="s">
        <v>98</v>
      </c>
      <c r="C39" s="42">
        <v>32924</v>
      </c>
      <c r="D39" s="39"/>
      <c r="E39" s="42">
        <v>25271</v>
      </c>
      <c r="F39" s="8"/>
    </row>
    <row r="40" spans="2:6" ht="15">
      <c r="B40" s="2" t="s">
        <v>16</v>
      </c>
      <c r="C40" s="44">
        <v>2277</v>
      </c>
      <c r="D40" s="39"/>
      <c r="E40" s="44">
        <v>2242</v>
      </c>
      <c r="F40" s="8"/>
    </row>
    <row r="41" spans="3:6" ht="14.25" customHeight="1">
      <c r="C41" s="67">
        <f>SUM(C35:C40)</f>
        <v>73042</v>
      </c>
      <c r="D41" s="39"/>
      <c r="E41" s="67">
        <f>SUM(E35:E40)</f>
        <v>66644</v>
      </c>
      <c r="F41" s="8"/>
    </row>
    <row r="42" spans="2:6" ht="16.5" customHeight="1">
      <c r="B42" s="3" t="s">
        <v>103</v>
      </c>
      <c r="C42" s="46">
        <f>+C32-C41</f>
        <v>114222</v>
      </c>
      <c r="D42" s="39"/>
      <c r="E42" s="46">
        <f>+E32-E41</f>
        <v>117050</v>
      </c>
      <c r="F42" s="8"/>
    </row>
    <row r="43" spans="3:6" ht="18.75" customHeight="1" thickBot="1">
      <c r="C43" s="47">
        <f>SUM(C14:C20)+C42</f>
        <v>481195</v>
      </c>
      <c r="D43" s="39"/>
      <c r="E43" s="47">
        <f>+SUM(E14:E20)+E42</f>
        <v>469712</v>
      </c>
      <c r="F43" s="8"/>
    </row>
    <row r="44" spans="3:6" ht="2.25" customHeight="1" thickTop="1">
      <c r="C44" s="39"/>
      <c r="D44" s="39"/>
      <c r="E44" s="39"/>
      <c r="F44" s="8"/>
    </row>
    <row r="45" spans="2:6" ht="15">
      <c r="B45" s="3" t="s">
        <v>99</v>
      </c>
      <c r="C45" s="39"/>
      <c r="D45" s="39"/>
      <c r="E45" s="39"/>
      <c r="F45" s="8"/>
    </row>
    <row r="46" spans="2:6" ht="15">
      <c r="B46" s="2" t="s">
        <v>18</v>
      </c>
      <c r="C46" s="48">
        <v>123543</v>
      </c>
      <c r="D46" s="31"/>
      <c r="E46" s="48">
        <v>123543</v>
      </c>
      <c r="F46" s="8"/>
    </row>
    <row r="47" spans="2:6" ht="15">
      <c r="B47" s="2" t="s">
        <v>19</v>
      </c>
      <c r="C47" s="70">
        <v>250592</v>
      </c>
      <c r="D47" s="30"/>
      <c r="E47" s="70">
        <v>240162</v>
      </c>
      <c r="F47" s="8"/>
    </row>
    <row r="48" spans="2:6" ht="15">
      <c r="B48" s="2" t="s">
        <v>110</v>
      </c>
      <c r="C48" s="49">
        <v>-2155</v>
      </c>
      <c r="D48" s="31"/>
      <c r="E48" s="49">
        <v>-2104</v>
      </c>
      <c r="F48" s="8"/>
    </row>
    <row r="49" spans="2:6" ht="16.5" customHeight="1">
      <c r="B49" s="3" t="s">
        <v>100</v>
      </c>
      <c r="C49" s="50">
        <f>SUM(C46:C48)</f>
        <v>371980</v>
      </c>
      <c r="D49" s="39"/>
      <c r="E49" s="50">
        <f>SUM(E46:E48)</f>
        <v>361601</v>
      </c>
      <c r="F49" s="8"/>
    </row>
    <row r="50" spans="2:6" ht="15">
      <c r="B50" s="2" t="s">
        <v>20</v>
      </c>
      <c r="C50" s="38">
        <v>62565</v>
      </c>
      <c r="D50" s="39"/>
      <c r="E50" s="38">
        <v>56871</v>
      </c>
      <c r="F50" s="8"/>
    </row>
    <row r="51" spans="2:6" ht="15">
      <c r="B51" s="3" t="s">
        <v>101</v>
      </c>
      <c r="C51" s="65">
        <f>SUM(C49:C50)</f>
        <v>434545</v>
      </c>
      <c r="D51" s="39"/>
      <c r="E51" s="65">
        <f>SUM(E49:E50)</f>
        <v>418472</v>
      </c>
      <c r="F51" s="8"/>
    </row>
    <row r="52" spans="3:6" ht="6" customHeight="1">
      <c r="C52" s="39"/>
      <c r="D52" s="39"/>
      <c r="E52" s="39"/>
      <c r="F52" s="8"/>
    </row>
    <row r="53" spans="2:6" ht="15">
      <c r="B53" s="3" t="s">
        <v>104</v>
      </c>
      <c r="C53" s="38"/>
      <c r="D53" s="39"/>
      <c r="E53" s="38"/>
      <c r="F53" s="8"/>
    </row>
    <row r="54" spans="2:6" ht="15">
      <c r="B54" s="2" t="s">
        <v>105</v>
      </c>
      <c r="C54" s="41">
        <v>181</v>
      </c>
      <c r="D54" s="39"/>
      <c r="E54" s="41">
        <v>156</v>
      </c>
      <c r="F54" s="8"/>
    </row>
    <row r="55" spans="2:6" ht="15">
      <c r="B55" s="2" t="s">
        <v>106</v>
      </c>
      <c r="C55" s="41">
        <v>28299</v>
      </c>
      <c r="D55" s="39"/>
      <c r="E55" s="41">
        <v>34068</v>
      </c>
      <c r="F55" s="8"/>
    </row>
    <row r="56" spans="2:6" ht="15">
      <c r="B56" s="2" t="s">
        <v>68</v>
      </c>
      <c r="C56" s="41">
        <v>7804</v>
      </c>
      <c r="D56" s="39"/>
      <c r="E56" s="41">
        <v>7666</v>
      </c>
      <c r="F56" s="8"/>
    </row>
    <row r="57" spans="2:6" ht="15">
      <c r="B57" s="2" t="s">
        <v>42</v>
      </c>
      <c r="C57" s="66">
        <v>10366</v>
      </c>
      <c r="D57" s="39"/>
      <c r="E57" s="66">
        <v>9350</v>
      </c>
      <c r="F57" s="8"/>
    </row>
    <row r="58" spans="3:6" ht="14.25" customHeight="1">
      <c r="C58" s="67">
        <f>SUM(C54:C57)</f>
        <v>46650</v>
      </c>
      <c r="D58" s="39"/>
      <c r="E58" s="67">
        <f>SUM(E54:E57)</f>
        <v>51240</v>
      </c>
      <c r="F58" s="8"/>
    </row>
    <row r="59" spans="3:6" ht="18.75" customHeight="1" thickBot="1">
      <c r="C59" s="47">
        <f>C51+C58</f>
        <v>481195</v>
      </c>
      <c r="D59" s="39"/>
      <c r="E59" s="47">
        <f>E51+E58</f>
        <v>469712</v>
      </c>
      <c r="F59" s="8"/>
    </row>
    <row r="60" spans="3:6" ht="6" customHeight="1" thickTop="1">
      <c r="C60" s="39"/>
      <c r="D60" s="39"/>
      <c r="E60" s="39"/>
      <c r="F60" s="8"/>
    </row>
    <row r="61" spans="2:6" ht="26.25" customHeight="1">
      <c r="B61" s="64" t="s">
        <v>73</v>
      </c>
      <c r="C61" s="51">
        <f>+SUM(C49)/(C46-1822)</f>
        <v>3.0560051264777646</v>
      </c>
      <c r="D61" s="39"/>
      <c r="E61" s="52">
        <f>+SUM(E49)/(E46-1774)</f>
        <v>2.9695653245078795</v>
      </c>
      <c r="F61" s="8"/>
    </row>
    <row r="62" spans="2:6" ht="5.25" customHeight="1">
      <c r="B62" s="64"/>
      <c r="C62" s="51"/>
      <c r="D62" s="39"/>
      <c r="E62" s="52"/>
      <c r="F62" s="8"/>
    </row>
    <row r="63" spans="1:6" ht="15">
      <c r="A63" s="2" t="s">
        <v>61</v>
      </c>
      <c r="F63" s="8"/>
    </row>
    <row r="64" spans="1:6" ht="15">
      <c r="A64" s="2" t="s">
        <v>137</v>
      </c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>
        <f>+C59-C43</f>
        <v>0</v>
      </c>
      <c r="D66" s="9"/>
      <c r="E66" s="9">
        <f>+E43-E59</f>
        <v>0</v>
      </c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5" ht="15">
      <c r="C187" s="9"/>
      <c r="D187" s="9"/>
      <c r="E187" s="9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60" workbookViewId="0" topLeftCell="A1">
      <selection activeCell="F51" sqref="F51"/>
    </sheetView>
  </sheetViews>
  <sheetFormatPr defaultColWidth="8.88671875" defaultRowHeight="15"/>
  <cols>
    <col min="1" max="1" width="23.21484375" style="2" customWidth="1"/>
    <col min="2" max="2" width="7.6640625" style="2" customWidth="1"/>
    <col min="3" max="3" width="8.99609375" style="2" customWidth="1"/>
    <col min="4" max="4" width="8.4453125" style="2" customWidth="1"/>
    <col min="5" max="5" width="11.6640625" style="2" customWidth="1"/>
    <col min="6" max="6" width="8.6640625" style="2" customWidth="1"/>
    <col min="7" max="7" width="9.3359375" style="2" customWidth="1"/>
    <col min="8" max="8" width="8.5546875" style="2" customWidth="1"/>
    <col min="9" max="9" width="8.3359375" style="2" customWidth="1"/>
    <col min="10" max="10" width="9.5546875" style="2" customWidth="1"/>
    <col min="11" max="16384" width="8.88671875" style="2" customWidth="1"/>
  </cols>
  <sheetData>
    <row r="1" spans="1:2" ht="15">
      <c r="A1" s="3" t="s">
        <v>38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124</v>
      </c>
      <c r="B4" s="3"/>
      <c r="E4" s="53"/>
    </row>
    <row r="5" spans="1:2" ht="15">
      <c r="A5" s="3" t="s">
        <v>138</v>
      </c>
      <c r="B5" s="3"/>
    </row>
    <row r="6" ht="14.25" customHeight="1">
      <c r="A6" s="10" t="s">
        <v>63</v>
      </c>
    </row>
    <row r="7" ht="14.25" customHeight="1">
      <c r="A7" s="10"/>
    </row>
    <row r="8" spans="1:7" ht="14.25" customHeight="1">
      <c r="A8" s="10"/>
      <c r="B8" s="77" t="s">
        <v>114</v>
      </c>
      <c r="C8" s="77"/>
      <c r="D8" s="77"/>
      <c r="E8" s="77"/>
      <c r="F8" s="77"/>
      <c r="G8" s="77"/>
    </row>
    <row r="9" spans="1:7" ht="14.25" customHeight="1">
      <c r="A9" s="10"/>
      <c r="B9" s="27"/>
      <c r="C9" s="76" t="s">
        <v>112</v>
      </c>
      <c r="D9" s="76"/>
      <c r="E9" s="76"/>
      <c r="F9" s="76" t="s">
        <v>113</v>
      </c>
      <c r="G9" s="76"/>
    </row>
    <row r="10" spans="2:8" ht="15">
      <c r="B10" s="3"/>
      <c r="C10" s="3"/>
      <c r="D10" s="3"/>
      <c r="E10" s="5" t="s">
        <v>116</v>
      </c>
      <c r="F10" s="5"/>
      <c r="G10" s="5"/>
      <c r="H10" s="5"/>
    </row>
    <row r="11" spans="2:10" ht="15">
      <c r="B11" s="5" t="s">
        <v>120</v>
      </c>
      <c r="C11" s="5" t="s">
        <v>120</v>
      </c>
      <c r="D11" s="5" t="s">
        <v>119</v>
      </c>
      <c r="E11" s="5" t="s">
        <v>117</v>
      </c>
      <c r="F11" s="5" t="s">
        <v>108</v>
      </c>
      <c r="G11" s="5" t="s">
        <v>93</v>
      </c>
      <c r="H11" s="5"/>
      <c r="I11" s="5" t="s">
        <v>70</v>
      </c>
      <c r="J11" s="5" t="s">
        <v>115</v>
      </c>
    </row>
    <row r="12" spans="2:10" ht="15">
      <c r="B12" s="5" t="s">
        <v>122</v>
      </c>
      <c r="C12" s="5" t="s">
        <v>121</v>
      </c>
      <c r="D12" s="5" t="s">
        <v>118</v>
      </c>
      <c r="E12" s="5" t="s">
        <v>118</v>
      </c>
      <c r="F12" s="5" t="s">
        <v>109</v>
      </c>
      <c r="G12" s="5" t="s">
        <v>94</v>
      </c>
      <c r="H12" s="5" t="s">
        <v>115</v>
      </c>
      <c r="I12" s="5" t="s">
        <v>92</v>
      </c>
      <c r="J12" s="5" t="s">
        <v>69</v>
      </c>
    </row>
    <row r="13" spans="2:10" ht="15">
      <c r="B13" s="5" t="s">
        <v>39</v>
      </c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</row>
    <row r="15" spans="1:10" ht="15">
      <c r="A15" s="2" t="s">
        <v>139</v>
      </c>
      <c r="B15" s="59">
        <v>123543</v>
      </c>
      <c r="C15" s="59">
        <v>28355</v>
      </c>
      <c r="D15" s="59">
        <v>7442</v>
      </c>
      <c r="E15" s="59">
        <v>505</v>
      </c>
      <c r="F15" s="60">
        <v>-2104</v>
      </c>
      <c r="G15" s="59">
        <v>203860</v>
      </c>
      <c r="H15" s="59">
        <f>SUM(B15:G15)</f>
        <v>361601</v>
      </c>
      <c r="I15" s="2">
        <v>56871</v>
      </c>
      <c r="J15" s="2">
        <f aca="true" t="shared" si="0" ref="J15:J23">SUM(H15:I15)</f>
        <v>418472</v>
      </c>
    </row>
    <row r="16" spans="1:10" ht="15" hidden="1">
      <c r="A16" s="32" t="s">
        <v>47</v>
      </c>
      <c r="B16" s="60" t="s">
        <v>10</v>
      </c>
      <c r="C16" s="60" t="s">
        <v>10</v>
      </c>
      <c r="D16" s="60" t="s">
        <v>10</v>
      </c>
      <c r="E16" s="60" t="s">
        <v>10</v>
      </c>
      <c r="F16" s="60"/>
      <c r="G16" s="60" t="s">
        <v>10</v>
      </c>
      <c r="H16" s="59">
        <f aca="true" t="shared" si="1" ref="H16:H23">SUM(B16:G16)</f>
        <v>0</v>
      </c>
      <c r="I16" s="60" t="s">
        <v>10</v>
      </c>
      <c r="J16" s="2">
        <f t="shared" si="0"/>
        <v>0</v>
      </c>
    </row>
    <row r="17" spans="1:10" ht="15" hidden="1">
      <c r="A17" s="32" t="s">
        <v>89</v>
      </c>
      <c r="B17" s="60">
        <v>0</v>
      </c>
      <c r="C17" s="60" t="s">
        <v>10</v>
      </c>
      <c r="D17" s="60" t="s">
        <v>10</v>
      </c>
      <c r="E17" s="60" t="s">
        <v>10</v>
      </c>
      <c r="F17" s="60" t="s">
        <v>10</v>
      </c>
      <c r="G17" s="60" t="s">
        <v>10</v>
      </c>
      <c r="H17" s="59">
        <f t="shared" si="1"/>
        <v>0</v>
      </c>
      <c r="I17" s="60" t="s">
        <v>10</v>
      </c>
      <c r="J17" s="2">
        <f t="shared" si="0"/>
        <v>0</v>
      </c>
    </row>
    <row r="18" spans="1:10" ht="15">
      <c r="A18" s="2" t="s">
        <v>111</v>
      </c>
      <c r="B18" s="60" t="s">
        <v>10</v>
      </c>
      <c r="C18" s="60" t="s">
        <v>10</v>
      </c>
      <c r="D18" s="60" t="s">
        <v>10</v>
      </c>
      <c r="E18" s="60" t="s">
        <v>10</v>
      </c>
      <c r="F18" s="60">
        <v>-51</v>
      </c>
      <c r="G18" s="60" t="s">
        <v>10</v>
      </c>
      <c r="H18" s="59">
        <f>SUM(B18:G18)</f>
        <v>-51</v>
      </c>
      <c r="I18" s="60" t="s">
        <v>10</v>
      </c>
      <c r="J18" s="2">
        <f>SUM(H18:I18)</f>
        <v>-51</v>
      </c>
    </row>
    <row r="19" spans="1:10" ht="15">
      <c r="A19" s="2" t="s">
        <v>36</v>
      </c>
      <c r="B19" s="71" t="s">
        <v>10</v>
      </c>
      <c r="C19" s="72" t="s">
        <v>10</v>
      </c>
      <c r="D19" s="72" t="s">
        <v>10</v>
      </c>
      <c r="E19" s="73">
        <v>6906</v>
      </c>
      <c r="F19" s="72" t="s">
        <v>10</v>
      </c>
      <c r="G19" s="72" t="s">
        <v>10</v>
      </c>
      <c r="H19" s="73">
        <f t="shared" si="1"/>
        <v>6906</v>
      </c>
      <c r="I19" s="72">
        <v>4262</v>
      </c>
      <c r="J19" s="74">
        <f t="shared" si="0"/>
        <v>11168</v>
      </c>
    </row>
    <row r="20" spans="1:9" ht="15">
      <c r="A20" s="2" t="s">
        <v>143</v>
      </c>
      <c r="B20" s="60"/>
      <c r="C20" s="60"/>
      <c r="D20" s="60"/>
      <c r="E20" s="59"/>
      <c r="F20" s="60"/>
      <c r="G20" s="60"/>
      <c r="H20" s="59"/>
      <c r="I20" s="60"/>
    </row>
    <row r="21" spans="1:10" ht="15">
      <c r="A21" s="2" t="s">
        <v>144</v>
      </c>
      <c r="B21" s="75">
        <v>0</v>
      </c>
      <c r="C21" s="75">
        <v>0</v>
      </c>
      <c r="D21" s="75">
        <v>0</v>
      </c>
      <c r="E21" s="59">
        <f>E19</f>
        <v>6906</v>
      </c>
      <c r="F21" s="75">
        <v>0</v>
      </c>
      <c r="G21" s="59">
        <f>'IS'!H42</f>
        <v>0</v>
      </c>
      <c r="H21" s="59">
        <f t="shared" si="1"/>
        <v>6906</v>
      </c>
      <c r="I21" s="75">
        <f>I19</f>
        <v>4262</v>
      </c>
      <c r="J21" s="2">
        <f t="shared" si="0"/>
        <v>11168</v>
      </c>
    </row>
    <row r="22" spans="1:10" ht="15">
      <c r="A22" s="2" t="s">
        <v>142</v>
      </c>
      <c r="B22" s="60" t="s">
        <v>10</v>
      </c>
      <c r="C22" s="60" t="s">
        <v>10</v>
      </c>
      <c r="D22" s="60" t="s">
        <v>10</v>
      </c>
      <c r="E22" s="60" t="s">
        <v>10</v>
      </c>
      <c r="F22" s="60" t="s">
        <v>10</v>
      </c>
      <c r="G22" s="59">
        <f>'IS'!H43</f>
        <v>3524</v>
      </c>
      <c r="H22" s="59">
        <f t="shared" si="1"/>
        <v>3524</v>
      </c>
      <c r="I22" s="60">
        <f>'IS'!H44</f>
        <v>1432</v>
      </c>
      <c r="J22" s="2">
        <f t="shared" si="0"/>
        <v>4956</v>
      </c>
    </row>
    <row r="23" spans="1:10" ht="15" hidden="1">
      <c r="A23" s="2" t="s">
        <v>58</v>
      </c>
      <c r="B23" s="60" t="s">
        <v>10</v>
      </c>
      <c r="C23" s="60" t="s">
        <v>10</v>
      </c>
      <c r="D23" s="60" t="s">
        <v>10</v>
      </c>
      <c r="E23" s="60" t="s">
        <v>10</v>
      </c>
      <c r="F23" s="59"/>
      <c r="G23" s="59">
        <v>0</v>
      </c>
      <c r="H23" s="59">
        <f t="shared" si="1"/>
        <v>0</v>
      </c>
      <c r="I23" s="60" t="s">
        <v>10</v>
      </c>
      <c r="J23" s="2">
        <f t="shared" si="0"/>
        <v>0</v>
      </c>
    </row>
    <row r="24" spans="2:8" ht="7.5" customHeight="1">
      <c r="B24" s="60"/>
      <c r="C24" s="60"/>
      <c r="D24" s="60"/>
      <c r="E24" s="60"/>
      <c r="F24" s="60"/>
      <c r="G24" s="60"/>
      <c r="H24" s="59"/>
    </row>
    <row r="25" spans="1:10" ht="15.75" thickBot="1">
      <c r="A25" s="2" t="s">
        <v>140</v>
      </c>
      <c r="B25" s="61">
        <f>SUM(B15:B24)-B21</f>
        <v>123543</v>
      </c>
      <c r="C25" s="61">
        <f aca="true" t="shared" si="2" ref="C25:J25">SUM(C15:C24)-C21</f>
        <v>28355</v>
      </c>
      <c r="D25" s="61">
        <f t="shared" si="2"/>
        <v>7442</v>
      </c>
      <c r="E25" s="61">
        <f t="shared" si="2"/>
        <v>7411</v>
      </c>
      <c r="F25" s="61">
        <f t="shared" si="2"/>
        <v>-2155</v>
      </c>
      <c r="G25" s="61">
        <f t="shared" si="2"/>
        <v>207384</v>
      </c>
      <c r="H25" s="61">
        <f t="shared" si="2"/>
        <v>371980</v>
      </c>
      <c r="I25" s="61">
        <f t="shared" si="2"/>
        <v>62565</v>
      </c>
      <c r="J25" s="61">
        <f t="shared" si="2"/>
        <v>434545</v>
      </c>
    </row>
    <row r="26" ht="15.75" thickTop="1"/>
    <row r="27" spans="1:10" ht="15">
      <c r="A27" s="2" t="s">
        <v>107</v>
      </c>
      <c r="B27" s="59">
        <v>123542</v>
      </c>
      <c r="C27" s="59">
        <v>28355</v>
      </c>
      <c r="D27" s="59">
        <v>6674</v>
      </c>
      <c r="E27" s="59">
        <v>-2619</v>
      </c>
      <c r="F27" s="60" t="s">
        <v>10</v>
      </c>
      <c r="G27" s="59">
        <v>194972</v>
      </c>
      <c r="H27" s="59">
        <f>SUM(B27:G27)</f>
        <v>350924</v>
      </c>
      <c r="I27" s="2">
        <v>50983</v>
      </c>
      <c r="J27" s="2">
        <f>SUM(H27:I27)</f>
        <v>401907</v>
      </c>
    </row>
    <row r="28" spans="1:10" ht="15">
      <c r="A28" s="32" t="s">
        <v>89</v>
      </c>
      <c r="B28" s="59">
        <v>1</v>
      </c>
      <c r="C28" s="60" t="s">
        <v>10</v>
      </c>
      <c r="D28" s="60" t="s">
        <v>10</v>
      </c>
      <c r="E28" s="60" t="s">
        <v>10</v>
      </c>
      <c r="F28" s="60"/>
      <c r="G28" s="60" t="s">
        <v>10</v>
      </c>
      <c r="H28" s="59">
        <f aca="true" t="shared" si="3" ref="H28:H33">SUM(B28:G28)</f>
        <v>1</v>
      </c>
      <c r="I28" s="60" t="s">
        <v>10</v>
      </c>
      <c r="J28" s="2">
        <f>SUM(H28:I28)</f>
        <v>1</v>
      </c>
    </row>
    <row r="29" spans="1:10" ht="15">
      <c r="A29" s="2" t="s">
        <v>111</v>
      </c>
      <c r="B29" s="60" t="s">
        <v>10</v>
      </c>
      <c r="C29" s="60" t="s">
        <v>10</v>
      </c>
      <c r="D29" s="60" t="s">
        <v>10</v>
      </c>
      <c r="E29" s="60" t="s">
        <v>10</v>
      </c>
      <c r="F29" s="60">
        <v>-710</v>
      </c>
      <c r="G29" s="60" t="s">
        <v>10</v>
      </c>
      <c r="H29" s="59">
        <f t="shared" si="3"/>
        <v>-710</v>
      </c>
      <c r="I29" s="60" t="s">
        <v>10</v>
      </c>
      <c r="J29" s="2">
        <f>SUM(H29:I29)</f>
        <v>-710</v>
      </c>
    </row>
    <row r="30" spans="1:10" ht="15">
      <c r="A30" s="2" t="s">
        <v>36</v>
      </c>
      <c r="B30" s="71" t="s">
        <v>10</v>
      </c>
      <c r="C30" s="72" t="s">
        <v>10</v>
      </c>
      <c r="D30" s="72" t="s">
        <v>10</v>
      </c>
      <c r="E30" s="73">
        <v>4288</v>
      </c>
      <c r="F30" s="72" t="s">
        <v>10</v>
      </c>
      <c r="G30" s="72" t="s">
        <v>10</v>
      </c>
      <c r="H30" s="73">
        <f t="shared" si="3"/>
        <v>4288</v>
      </c>
      <c r="I30" s="72">
        <v>2424</v>
      </c>
      <c r="J30" s="74">
        <f>SUM(H30:I30)</f>
        <v>6712</v>
      </c>
    </row>
    <row r="31" spans="1:9" ht="15">
      <c r="A31" s="2" t="s">
        <v>143</v>
      </c>
      <c r="B31" s="60"/>
      <c r="C31" s="60"/>
      <c r="D31" s="60"/>
      <c r="E31" s="59"/>
      <c r="F31" s="60"/>
      <c r="G31" s="60"/>
      <c r="H31" s="59">
        <f t="shared" si="3"/>
        <v>0</v>
      </c>
      <c r="I31" s="60"/>
    </row>
    <row r="32" spans="1:10" ht="15">
      <c r="A32" s="2" t="s">
        <v>144</v>
      </c>
      <c r="B32" s="75">
        <v>0</v>
      </c>
      <c r="C32" s="75">
        <v>0</v>
      </c>
      <c r="D32" s="75">
        <v>0</v>
      </c>
      <c r="E32" s="59">
        <f>E30</f>
        <v>4288</v>
      </c>
      <c r="F32" s="75">
        <v>0</v>
      </c>
      <c r="G32" s="59">
        <f>'IS'!H53</f>
        <v>0</v>
      </c>
      <c r="H32" s="59">
        <f t="shared" si="3"/>
        <v>4288</v>
      </c>
      <c r="I32" s="75">
        <f>I30</f>
        <v>2424</v>
      </c>
      <c r="J32" s="2">
        <f>SUM(H32:I32)</f>
        <v>6712</v>
      </c>
    </row>
    <row r="33" spans="1:10" ht="15">
      <c r="A33" s="2" t="str">
        <f>A22</f>
        <v> Profit for the financial period</v>
      </c>
      <c r="B33" s="60" t="s">
        <v>10</v>
      </c>
      <c r="C33" s="60" t="s">
        <v>10</v>
      </c>
      <c r="D33" s="60" t="s">
        <v>10</v>
      </c>
      <c r="E33" s="60" t="s">
        <v>10</v>
      </c>
      <c r="F33" s="60" t="s">
        <v>10</v>
      </c>
      <c r="G33" s="59">
        <v>3003</v>
      </c>
      <c r="H33" s="59">
        <f t="shared" si="3"/>
        <v>3003</v>
      </c>
      <c r="I33" s="60">
        <v>924</v>
      </c>
      <c r="J33" s="2">
        <f>SUM(H33:I33)</f>
        <v>3927</v>
      </c>
    </row>
    <row r="34" spans="1:10" ht="15" hidden="1">
      <c r="A34" s="2" t="s">
        <v>58</v>
      </c>
      <c r="B34" s="60" t="s">
        <v>10</v>
      </c>
      <c r="C34" s="60" t="s">
        <v>10</v>
      </c>
      <c r="D34" s="60" t="s">
        <v>10</v>
      </c>
      <c r="E34" s="60" t="s">
        <v>10</v>
      </c>
      <c r="F34" s="59"/>
      <c r="G34" s="59">
        <v>0</v>
      </c>
      <c r="H34" s="59">
        <f>SUM(B34:G34)</f>
        <v>0</v>
      </c>
      <c r="I34" s="60" t="s">
        <v>10</v>
      </c>
      <c r="J34" s="2">
        <f>SUM(H34:I34)</f>
        <v>0</v>
      </c>
    </row>
    <row r="35" spans="2:8" ht="7.5" customHeight="1">
      <c r="B35" s="60"/>
      <c r="C35" s="60"/>
      <c r="D35" s="60"/>
      <c r="E35" s="60"/>
      <c r="F35" s="60"/>
      <c r="G35" s="60"/>
      <c r="H35" s="59"/>
    </row>
    <row r="36" spans="1:10" ht="15.75" thickBot="1">
      <c r="A36" s="2" t="s">
        <v>141</v>
      </c>
      <c r="B36" s="61">
        <f>SUM(B27:B35)-B32</f>
        <v>123543</v>
      </c>
      <c r="C36" s="61">
        <f aca="true" t="shared" si="4" ref="C36:J36">SUM(C27:C35)-C32</f>
        <v>28355</v>
      </c>
      <c r="D36" s="61">
        <f t="shared" si="4"/>
        <v>6674</v>
      </c>
      <c r="E36" s="61">
        <f t="shared" si="4"/>
        <v>1669</v>
      </c>
      <c r="F36" s="61">
        <f t="shared" si="4"/>
        <v>-710</v>
      </c>
      <c r="G36" s="61">
        <f t="shared" si="4"/>
        <v>197975</v>
      </c>
      <c r="H36" s="61">
        <f t="shared" si="4"/>
        <v>357506</v>
      </c>
      <c r="I36" s="61">
        <f t="shared" si="4"/>
        <v>54331</v>
      </c>
      <c r="J36" s="61">
        <f t="shared" si="4"/>
        <v>411837</v>
      </c>
    </row>
    <row r="37" ht="15.75" thickTop="1"/>
    <row r="42" spans="1:9" ht="15">
      <c r="A42" s="1" t="s">
        <v>125</v>
      </c>
      <c r="B42" s="17"/>
      <c r="C42" s="17"/>
      <c r="D42" s="17"/>
      <c r="E42" s="17"/>
      <c r="F42" s="17"/>
      <c r="G42" s="17"/>
      <c r="H42" s="17"/>
      <c r="I42" s="17"/>
    </row>
    <row r="43" spans="1:9" ht="15">
      <c r="A43" s="1" t="s">
        <v>155</v>
      </c>
      <c r="B43" s="17"/>
      <c r="C43" s="17"/>
      <c r="D43" s="17"/>
      <c r="E43" s="17"/>
      <c r="F43" s="17"/>
      <c r="G43" s="17"/>
      <c r="H43" s="17"/>
      <c r="I43" s="17"/>
    </row>
    <row r="59" spans="1:9" ht="15">
      <c r="A59" s="1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"/>
      <c r="B60" s="17"/>
      <c r="C60" s="17"/>
      <c r="D60" s="17"/>
      <c r="E60" s="17"/>
      <c r="F60" s="17"/>
      <c r="G60" s="17"/>
      <c r="H60" s="17"/>
      <c r="I60" s="17"/>
    </row>
  </sheetData>
  <mergeCells count="3">
    <mergeCell ref="F9:G9"/>
    <mergeCell ref="C9:E9"/>
    <mergeCell ref="B8:G8"/>
  </mergeCells>
  <printOptions/>
  <pageMargins left="0.5" right="0.5" top="0.75" bottom="0.5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view="pageBreakPreview" zoomScale="60" workbookViewId="0" topLeftCell="A1">
      <selection activeCell="A55" sqref="A55:IV56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31" customWidth="1"/>
    <col min="7" max="7" width="1.5625" style="54" customWidth="1"/>
    <col min="8" max="8" width="10.4453125" style="3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64</v>
      </c>
    </row>
    <row r="6" ht="15">
      <c r="A6" s="3" t="s">
        <v>146</v>
      </c>
    </row>
    <row r="7" ht="15">
      <c r="A7" s="10" t="s">
        <v>59</v>
      </c>
    </row>
    <row r="8" spans="1:8" ht="15">
      <c r="A8" s="3"/>
      <c r="F8" s="56" t="str">
        <f>H8</f>
        <v>3 MONTHS</v>
      </c>
      <c r="G8" s="62"/>
      <c r="H8" s="56" t="s">
        <v>148</v>
      </c>
    </row>
    <row r="9" spans="6:8" ht="15">
      <c r="F9" s="56" t="str">
        <f>H9</f>
        <v>ENDED</v>
      </c>
      <c r="H9" s="56" t="s">
        <v>149</v>
      </c>
    </row>
    <row r="10" spans="6:8" ht="15">
      <c r="F10" s="40" t="s">
        <v>150</v>
      </c>
      <c r="H10" s="40" t="s">
        <v>147</v>
      </c>
    </row>
    <row r="11" spans="6:8" ht="15">
      <c r="F11" s="56" t="s">
        <v>8</v>
      </c>
      <c r="H11" s="56" t="s">
        <v>8</v>
      </c>
    </row>
    <row r="12" spans="2:8" ht="15">
      <c r="B12" s="3" t="s">
        <v>78</v>
      </c>
      <c r="F12" s="56"/>
      <c r="H12" s="56"/>
    </row>
    <row r="13" spans="6:8" ht="15">
      <c r="F13" s="56"/>
      <c r="H13" s="56"/>
    </row>
    <row r="14" spans="2:8" ht="15">
      <c r="B14" s="2" t="s">
        <v>156</v>
      </c>
      <c r="F14" s="48">
        <f>'IS'!H35</f>
        <v>6595</v>
      </c>
      <c r="H14" s="48">
        <v>5308</v>
      </c>
    </row>
    <row r="15" spans="6:8" ht="15">
      <c r="F15" s="34"/>
      <c r="H15" s="34"/>
    </row>
    <row r="16" spans="2:8" ht="15">
      <c r="B16" s="2" t="s">
        <v>79</v>
      </c>
      <c r="F16" s="48">
        <v>5124</v>
      </c>
      <c r="H16" s="48">
        <v>5069</v>
      </c>
    </row>
    <row r="17" spans="6:8" ht="15">
      <c r="F17" s="69"/>
      <c r="H17" s="69"/>
    </row>
    <row r="18" spans="2:8" ht="15">
      <c r="B18" s="2" t="s">
        <v>80</v>
      </c>
      <c r="F18" s="48">
        <f>SUM(F14:F16)</f>
        <v>11719</v>
      </c>
      <c r="H18" s="48">
        <f>SUM(H14:H16)</f>
        <v>10377</v>
      </c>
    </row>
    <row r="19" spans="6:8" ht="15">
      <c r="F19" s="48"/>
      <c r="H19" s="48"/>
    </row>
    <row r="20" spans="2:8" ht="15">
      <c r="B20" s="2" t="s">
        <v>81</v>
      </c>
      <c r="F20" s="48"/>
      <c r="H20" s="48"/>
    </row>
    <row r="21" spans="2:8" ht="15">
      <c r="B21" s="2" t="s">
        <v>82</v>
      </c>
      <c r="F21" s="48">
        <v>-4138</v>
      </c>
      <c r="H21" s="48">
        <v>2731</v>
      </c>
    </row>
    <row r="22" spans="2:8" ht="15">
      <c r="B22" s="2" t="s">
        <v>83</v>
      </c>
      <c r="F22" s="48">
        <v>-1612</v>
      </c>
      <c r="H22" s="48">
        <v>-982</v>
      </c>
    </row>
    <row r="23" spans="6:8" ht="15">
      <c r="F23" s="49"/>
      <c r="H23" s="49"/>
    </row>
    <row r="24" spans="2:8" ht="15">
      <c r="B24" s="2" t="s">
        <v>84</v>
      </c>
      <c r="F24" s="48">
        <f>SUM(F18:F22)</f>
        <v>5969</v>
      </c>
      <c r="H24" s="48">
        <f>SUM(H18:H22)</f>
        <v>12126</v>
      </c>
    </row>
    <row r="25" spans="6:8" ht="15">
      <c r="F25" s="48"/>
      <c r="H25" s="48"/>
    </row>
    <row r="26" spans="2:8" ht="15">
      <c r="B26" s="2" t="s">
        <v>145</v>
      </c>
      <c r="F26" s="48">
        <v>-1543</v>
      </c>
      <c r="H26" s="48">
        <v>-4536</v>
      </c>
    </row>
    <row r="27" spans="2:8" ht="15">
      <c r="B27" s="2" t="s">
        <v>85</v>
      </c>
      <c r="F27" s="48">
        <v>351</v>
      </c>
      <c r="H27" s="48">
        <v>147</v>
      </c>
    </row>
    <row r="28" spans="6:8" ht="15">
      <c r="F28" s="49"/>
      <c r="H28" s="49"/>
    </row>
    <row r="29" spans="2:8" ht="15">
      <c r="B29" s="2" t="s">
        <v>86</v>
      </c>
      <c r="F29" s="48">
        <f>SUM(F24:F27)</f>
        <v>4777</v>
      </c>
      <c r="H29" s="48">
        <f>SUM(H24:H27)</f>
        <v>7737</v>
      </c>
    </row>
    <row r="30" ht="13.5" customHeight="1"/>
    <row r="31" spans="2:8" ht="15">
      <c r="B31" s="2" t="s">
        <v>153</v>
      </c>
      <c r="F31" s="30">
        <v>-921</v>
      </c>
      <c r="H31" s="30">
        <v>-10451</v>
      </c>
    </row>
    <row r="32" ht="13.5" customHeight="1"/>
    <row r="33" spans="2:8" ht="15">
      <c r="B33" s="2" t="s">
        <v>131</v>
      </c>
      <c r="F33" s="30">
        <v>-4381</v>
      </c>
      <c r="G33" s="55"/>
      <c r="H33" s="30">
        <v>-10631</v>
      </c>
    </row>
    <row r="34" spans="6:8" ht="13.5" customHeight="1">
      <c r="F34" s="57"/>
      <c r="H34" s="57"/>
    </row>
    <row r="35" spans="2:8" ht="15">
      <c r="B35" s="3" t="s">
        <v>154</v>
      </c>
      <c r="C35" s="3"/>
      <c r="D35" s="3"/>
      <c r="F35" s="31">
        <f>+F33+F31+F29</f>
        <v>-525</v>
      </c>
      <c r="H35" s="31">
        <f>+H33+H31+H29</f>
        <v>-13345</v>
      </c>
    </row>
    <row r="36" spans="2:8" ht="15">
      <c r="B36" s="3"/>
      <c r="C36" s="3"/>
      <c r="D36" s="3"/>
      <c r="F36" s="30"/>
      <c r="H36" s="30"/>
    </row>
    <row r="37" spans="2:8" ht="15">
      <c r="B37" s="3" t="s">
        <v>151</v>
      </c>
      <c r="C37" s="3"/>
      <c r="D37" s="3"/>
      <c r="F37" s="31">
        <v>3240</v>
      </c>
      <c r="H37" s="31">
        <v>27475</v>
      </c>
    </row>
    <row r="38" spans="2:4" ht="15">
      <c r="B38" s="3"/>
      <c r="C38" s="3"/>
      <c r="D38" s="3"/>
    </row>
    <row r="39" spans="2:8" ht="15.75" thickBot="1">
      <c r="B39" s="3" t="s">
        <v>152</v>
      </c>
      <c r="C39" s="3"/>
      <c r="D39" s="3"/>
      <c r="F39" s="35">
        <f>+F37+F35</f>
        <v>2715</v>
      </c>
      <c r="H39" s="35">
        <f>+H37+H35</f>
        <v>14130</v>
      </c>
    </row>
    <row r="40" spans="2:11" ht="16.5" thickTop="1">
      <c r="B40" s="3"/>
      <c r="C40" s="3"/>
      <c r="D40" s="3"/>
      <c r="F40" s="30"/>
      <c r="H40" s="30"/>
      <c r="K40" s="58"/>
    </row>
    <row r="41" ht="6" customHeight="1"/>
    <row r="42" spans="2:4" ht="15">
      <c r="B42" s="3" t="s">
        <v>41</v>
      </c>
      <c r="C42" s="3"/>
      <c r="D42" s="3"/>
    </row>
    <row r="43" spans="2:8" ht="15">
      <c r="B43" s="2" t="s">
        <v>126</v>
      </c>
      <c r="F43" s="31">
        <v>230</v>
      </c>
      <c r="H43" s="31">
        <v>227</v>
      </c>
    </row>
    <row r="44" spans="2:8" ht="15">
      <c r="B44" s="2" t="s">
        <v>123</v>
      </c>
      <c r="F44" s="31">
        <v>2160</v>
      </c>
      <c r="H44" s="31">
        <v>18192</v>
      </c>
    </row>
    <row r="45" spans="2:8" ht="15">
      <c r="B45" s="2" t="s">
        <v>57</v>
      </c>
      <c r="F45" s="31">
        <v>9997</v>
      </c>
      <c r="H45" s="31">
        <v>3857</v>
      </c>
    </row>
    <row r="46" spans="2:8" ht="15">
      <c r="B46" s="2" t="s">
        <v>40</v>
      </c>
      <c r="F46" s="31">
        <v>-9493</v>
      </c>
      <c r="H46" s="31">
        <v>-7919</v>
      </c>
    </row>
    <row r="47" spans="6:8" ht="15">
      <c r="F47" s="36">
        <f>SUM(F42:F46)</f>
        <v>2894</v>
      </c>
      <c r="H47" s="36">
        <f>SUM(H42:H46)</f>
        <v>14357</v>
      </c>
    </row>
    <row r="48" spans="2:8" ht="15">
      <c r="B48" s="2" t="s">
        <v>127</v>
      </c>
      <c r="F48" s="30">
        <v>-179</v>
      </c>
      <c r="H48" s="30">
        <v>-227</v>
      </c>
    </row>
    <row r="49" spans="6:8" ht="15.75" thickBot="1">
      <c r="F49" s="35">
        <f>SUM(F47:F48)</f>
        <v>2715</v>
      </c>
      <c r="H49" s="35">
        <f>SUM(H47:H48)</f>
        <v>14130</v>
      </c>
    </row>
    <row r="50" spans="6:8" ht="15.75" thickTop="1">
      <c r="F50" s="30"/>
      <c r="H50" s="30"/>
    </row>
    <row r="51" spans="6:8" ht="15">
      <c r="F51" s="30"/>
      <c r="H51" s="30"/>
    </row>
    <row r="52" spans="2:9" ht="15">
      <c r="B52" s="1" t="s">
        <v>66</v>
      </c>
      <c r="C52" s="17"/>
      <c r="D52" s="17"/>
      <c r="E52" s="17"/>
      <c r="F52" s="37"/>
      <c r="H52" s="37"/>
      <c r="I52" s="17"/>
    </row>
    <row r="53" spans="2:9" ht="15">
      <c r="B53" s="1" t="s">
        <v>136</v>
      </c>
      <c r="C53" s="17"/>
      <c r="D53" s="17"/>
      <c r="E53" s="17"/>
      <c r="F53" s="37"/>
      <c r="H53" s="37"/>
      <c r="I53" s="17"/>
    </row>
    <row r="54" spans="6:8" ht="15">
      <c r="F54" s="30"/>
      <c r="H54" s="30"/>
    </row>
    <row r="55" spans="2:9" ht="15">
      <c r="B55" s="1"/>
      <c r="C55" s="17"/>
      <c r="D55" s="17"/>
      <c r="E55" s="17"/>
      <c r="F55" s="37"/>
      <c r="H55" s="37"/>
      <c r="I55" s="17"/>
    </row>
    <row r="56" spans="2:9" ht="15">
      <c r="B56" s="1"/>
      <c r="C56" s="17"/>
      <c r="D56" s="17"/>
      <c r="E56" s="17"/>
      <c r="F56" s="37"/>
      <c r="H56" s="37"/>
      <c r="I56" s="17"/>
    </row>
    <row r="89" ht="15">
      <c r="B89" s="2" t="s">
        <v>37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2009-08-28T10:02:20Z</cp:lastPrinted>
  <dcterms:created xsi:type="dcterms:W3CDTF">2003-02-21T04:55:54Z</dcterms:created>
  <dcterms:modified xsi:type="dcterms:W3CDTF">2009-08-28T10:02:22Z</dcterms:modified>
  <cp:category/>
  <cp:version/>
  <cp:contentType/>
  <cp:contentStatus/>
</cp:coreProperties>
</file>